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BFDW59" sheetId="1" r:id="rId1"/>
  </sheets>
  <definedNames>
    <definedName name="_xlnm.Print_Area" localSheetId="0">'BFDW59'!$A$1:$K$45</definedName>
  </definedNames>
  <calcPr fullCalcOnLoad="1"/>
</workbook>
</file>

<file path=xl/sharedStrings.xml><?xml version="1.0" encoding="utf-8"?>
<sst xmlns="http://schemas.openxmlformats.org/spreadsheetml/2006/main" count="35" uniqueCount="33">
  <si>
    <t xml:space="preserve"> </t>
  </si>
  <si>
    <t>Dekanat</t>
  </si>
  <si>
    <t>Bad Bergzabern</t>
  </si>
  <si>
    <t>Frankenthal</t>
  </si>
  <si>
    <t>Germersheim</t>
  </si>
  <si>
    <t>Homburg</t>
  </si>
  <si>
    <t>Kaiserslautern</t>
  </si>
  <si>
    <t>Kusel</t>
  </si>
  <si>
    <t>Landau</t>
  </si>
  <si>
    <t>Ludwigshafen</t>
  </si>
  <si>
    <t>Neustadt</t>
  </si>
  <si>
    <t>Pirmasens</t>
  </si>
  <si>
    <t>Speyer</t>
  </si>
  <si>
    <t>Zweibrücken</t>
  </si>
  <si>
    <t>Zwischensumme:</t>
  </si>
  <si>
    <t>Allgem. Spenden</t>
  </si>
  <si>
    <t>Endsumme:</t>
  </si>
  <si>
    <t>Lfd. Nr.</t>
  </si>
  <si>
    <t>Differenz
EUR</t>
  </si>
  <si>
    <t>Differenz
in %</t>
  </si>
  <si>
    <t>Ergebnis
pro Gemeinde-
gliedzahlen</t>
  </si>
  <si>
    <t>Platz-
Nr.</t>
  </si>
  <si>
    <t>Donnersberg</t>
  </si>
  <si>
    <t xml:space="preserve">Ausgeschlossen </t>
  </si>
  <si>
    <t>An Alsenz und Lauter</t>
  </si>
  <si>
    <t xml:space="preserve">               Jahresrechnung Brot für die Welt 2018      </t>
  </si>
  <si>
    <t>Weihnachts-
kollekte 2017
EUR</t>
  </si>
  <si>
    <t>Sammel-
ergebnis 2018
EUR</t>
  </si>
  <si>
    <t>Ergebnis
2018
EUR</t>
  </si>
  <si>
    <t>Ergebnis 
2017
EUR</t>
  </si>
  <si>
    <t>Bad Dürkheim-Grünstadt</t>
  </si>
  <si>
    <t>Gemeinde-
Mitgliederzahlen
2018</t>
  </si>
  <si>
    <t>Speyer,24.06.19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</si>
</sst>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\+0.00%;\-0.00%"/>
    <numFmt numFmtId="185" formatCode="#,##0.00\ _€"/>
    <numFmt numFmtId="186" formatCode="#,##0.000\ &quot;EUR&quot;;\-#,##0.000\ &quot;EUR&quot;"/>
    <numFmt numFmtId="187" formatCode="#,##0.000\ _€"/>
    <numFmt numFmtId="188" formatCode="#,##0.0\ _€"/>
    <numFmt numFmtId="189" formatCode="#,##0\ _€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"/>
    <numFmt numFmtId="195" formatCode="0.000"/>
    <numFmt numFmtId="196" formatCode="0.0000"/>
    <numFmt numFmtId="197" formatCode="0.00000"/>
    <numFmt numFmtId="198" formatCode="0.000000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name val="Tahoma"/>
      <family val="2"/>
    </font>
    <font>
      <sz val="12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0"/>
    </font>
    <font>
      <sz val="12"/>
      <color indexed="1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4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MS Sans Serif"/>
      <family val="2"/>
    </font>
    <font>
      <sz val="10"/>
      <color rgb="FFFF0000"/>
      <name val="MS Sans Serif"/>
      <family val="0"/>
    </font>
    <font>
      <sz val="11"/>
      <color rgb="FF1F497D"/>
      <name val="Calibri"/>
      <family val="2"/>
    </font>
    <font>
      <sz val="12"/>
      <color rgb="FFFFC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B0F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5" fillId="0" borderId="0" xfId="53" applyFill="1">
      <alignment/>
      <protection/>
    </xf>
    <xf numFmtId="0" fontId="0" fillId="0" borderId="0" xfId="0" applyNumberFormat="1" applyAlignment="1">
      <alignment/>
    </xf>
    <xf numFmtId="0" fontId="4" fillId="0" borderId="0" xfId="53" applyFont="1" applyFill="1">
      <alignment/>
      <protection/>
    </xf>
    <xf numFmtId="17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85" fontId="56" fillId="34" borderId="10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0" fontId="57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48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3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12" fillId="0" borderId="10" xfId="53" applyFont="1" applyFill="1" applyBorder="1">
      <alignment/>
      <protection/>
    </xf>
    <xf numFmtId="0" fontId="12" fillId="0" borderId="10" xfId="0" applyFont="1" applyFill="1" applyBorder="1" applyAlignment="1">
      <alignment/>
    </xf>
    <xf numFmtId="185" fontId="12" fillId="0" borderId="10" xfId="0" applyNumberFormat="1" applyFont="1" applyFill="1" applyBorder="1" applyAlignment="1">
      <alignment horizontal="right"/>
    </xf>
    <xf numFmtId="184" fontId="12" fillId="0" borderId="10" xfId="0" applyNumberFormat="1" applyFont="1" applyFill="1" applyBorder="1" applyAlignment="1">
      <alignment/>
    </xf>
    <xf numFmtId="189" fontId="13" fillId="35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185" fontId="60" fillId="0" borderId="10" xfId="0" applyNumberFormat="1" applyFont="1" applyFill="1" applyBorder="1" applyAlignment="1">
      <alignment horizontal="right"/>
    </xf>
    <xf numFmtId="0" fontId="12" fillId="34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185" fontId="13" fillId="35" borderId="10" xfId="0" applyNumberFormat="1" applyFont="1" applyFill="1" applyBorder="1" applyAlignment="1">
      <alignment horizontal="right"/>
    </xf>
    <xf numFmtId="185" fontId="13" fillId="0" borderId="10" xfId="0" applyNumberFormat="1" applyFont="1" applyFill="1" applyBorder="1" applyAlignment="1">
      <alignment horizontal="right"/>
    </xf>
    <xf numFmtId="184" fontId="13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33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3" fillId="33" borderId="0" xfId="0" applyFont="1" applyFill="1" applyBorder="1" applyAlignment="1">
      <alignment horizontal="left" vertical="top" wrapText="1"/>
    </xf>
    <xf numFmtId="185" fontId="12" fillId="35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3" fontId="12" fillId="34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right"/>
    </xf>
    <xf numFmtId="185" fontId="60" fillId="34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3" fontId="12" fillId="34" borderId="10" xfId="0" applyNumberFormat="1" applyFont="1" applyFill="1" applyBorder="1" applyAlignment="1">
      <alignment/>
    </xf>
    <xf numFmtId="185" fontId="6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66" fontId="12" fillId="0" borderId="0" xfId="0" applyNumberFormat="1" applyFont="1" applyFill="1" applyAlignment="1">
      <alignment/>
    </xf>
    <xf numFmtId="185" fontId="12" fillId="34" borderId="10" xfId="0" applyNumberFormat="1" applyFont="1" applyFill="1" applyBorder="1" applyAlignment="1">
      <alignment horizontal="right"/>
    </xf>
    <xf numFmtId="0" fontId="63" fillId="34" borderId="0" xfId="53" applyFont="1" applyFill="1">
      <alignment/>
      <protection/>
    </xf>
    <xf numFmtId="0" fontId="63" fillId="0" borderId="0" xfId="0" applyFont="1" applyFill="1" applyBorder="1" applyAlignment="1">
      <alignment/>
    </xf>
    <xf numFmtId="0" fontId="57" fillId="0" borderId="0" xfId="0" applyNumberFormat="1" applyFont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185" fontId="64" fillId="0" borderId="0" xfId="0" applyNumberFormat="1" applyFont="1" applyFill="1" applyBorder="1" applyAlignment="1">
      <alignment horizontal="right"/>
    </xf>
    <xf numFmtId="184" fontId="64" fillId="0" borderId="0" xfId="0" applyNumberFormat="1" applyFont="1" applyFill="1" applyBorder="1" applyAlignment="1">
      <alignment/>
    </xf>
    <xf numFmtId="3" fontId="64" fillId="34" borderId="0" xfId="0" applyNumberFormat="1" applyFont="1" applyFill="1" applyBorder="1" applyAlignment="1">
      <alignment/>
    </xf>
    <xf numFmtId="166" fontId="64" fillId="0" borderId="0" xfId="0" applyNumberFormat="1" applyFont="1" applyFill="1" applyBorder="1" applyAlignment="1">
      <alignment/>
    </xf>
    <xf numFmtId="0" fontId="64" fillId="0" borderId="0" xfId="53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85" fontId="64" fillId="34" borderId="0" xfId="0" applyNumberFormat="1" applyFont="1" applyFill="1" applyBorder="1" applyAlignment="1">
      <alignment horizontal="right"/>
    </xf>
    <xf numFmtId="43" fontId="12" fillId="34" borderId="10" xfId="0" applyNumberFormat="1" applyFont="1" applyFill="1" applyBorder="1" applyAlignment="1">
      <alignment/>
    </xf>
    <xf numFmtId="185" fontId="13" fillId="34" borderId="10" xfId="0" applyNumberFormat="1" applyFont="1" applyFill="1" applyBorder="1" applyAlignment="1">
      <alignment horizontal="right"/>
    </xf>
    <xf numFmtId="3" fontId="13" fillId="34" borderId="10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BFDW5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22"/>
  <sheetViews>
    <sheetView tabSelected="1" zoomScalePageLayoutView="0" workbookViewId="0" topLeftCell="A1">
      <selection activeCell="J9" sqref="J9"/>
    </sheetView>
  </sheetViews>
  <sheetFormatPr defaultColWidth="11.421875" defaultRowHeight="12.75"/>
  <cols>
    <col min="1" max="1" width="5.140625" style="0" bestFit="1" customWidth="1"/>
    <col min="2" max="2" width="28.8515625" style="0" customWidth="1"/>
    <col min="3" max="3" width="14.7109375" style="0" bestFit="1" customWidth="1"/>
    <col min="4" max="4" width="16.57421875" style="0" customWidth="1"/>
    <col min="5" max="5" width="16.28125" style="0" customWidth="1"/>
    <col min="6" max="6" width="17.7109375" style="0" customWidth="1"/>
    <col min="7" max="7" width="14.00390625" style="0" bestFit="1" customWidth="1"/>
    <col min="8" max="8" width="12.00390625" style="0" customWidth="1"/>
    <col min="9" max="9" width="12.57421875" style="0" customWidth="1"/>
    <col min="10" max="10" width="15.28125" style="0" customWidth="1"/>
    <col min="11" max="11" width="6.140625" style="0" customWidth="1"/>
  </cols>
  <sheetData>
    <row r="1" spans="1:12" ht="21.75" customHeight="1">
      <c r="A1" s="38"/>
      <c r="B1" s="38"/>
      <c r="C1" s="38"/>
      <c r="D1" s="39" t="s">
        <v>25</v>
      </c>
      <c r="E1" s="38"/>
      <c r="F1" s="40"/>
      <c r="G1" s="38"/>
      <c r="H1" s="40"/>
      <c r="I1" s="38"/>
      <c r="J1" s="38"/>
      <c r="K1" s="38"/>
      <c r="L1" s="2"/>
    </row>
    <row r="2" spans="1:12" ht="15">
      <c r="A2" s="38" t="s">
        <v>0</v>
      </c>
      <c r="B2" s="38"/>
      <c r="C2" s="38"/>
      <c r="D2" s="38"/>
      <c r="E2" s="38"/>
      <c r="F2" s="38"/>
      <c r="G2" s="41"/>
      <c r="H2" s="38"/>
      <c r="I2" s="38"/>
      <c r="J2" s="38"/>
      <c r="K2" s="38"/>
      <c r="L2" s="2"/>
    </row>
    <row r="3" spans="1:97" s="5" customFormat="1" ht="63">
      <c r="A3" s="42" t="s">
        <v>17</v>
      </c>
      <c r="B3" s="42" t="s">
        <v>1</v>
      </c>
      <c r="C3" s="42" t="s">
        <v>26</v>
      </c>
      <c r="D3" s="42" t="s">
        <v>27</v>
      </c>
      <c r="E3" s="42" t="s">
        <v>28</v>
      </c>
      <c r="F3" s="42" t="s">
        <v>29</v>
      </c>
      <c r="G3" s="42" t="s">
        <v>18</v>
      </c>
      <c r="H3" s="42" t="s">
        <v>19</v>
      </c>
      <c r="I3" s="42" t="s">
        <v>31</v>
      </c>
      <c r="J3" s="42" t="s">
        <v>20</v>
      </c>
      <c r="K3" s="42" t="s">
        <v>21</v>
      </c>
      <c r="L3" s="4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</row>
    <row r="4" spans="1:97" s="5" customFormat="1" ht="15.75">
      <c r="A4" s="42"/>
      <c r="B4" s="42"/>
      <c r="C4" s="44"/>
      <c r="D4" s="42"/>
      <c r="E4" s="42"/>
      <c r="F4" s="42"/>
      <c r="G4" s="42"/>
      <c r="H4" s="42"/>
      <c r="I4" s="42"/>
      <c r="J4" s="42"/>
      <c r="K4" s="42"/>
      <c r="L4" s="4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1:17" ht="15.75">
      <c r="A5" s="24">
        <v>1</v>
      </c>
      <c r="B5" s="32" t="s">
        <v>24</v>
      </c>
      <c r="C5" s="75">
        <v>23572.85</v>
      </c>
      <c r="D5" s="72">
        <v>32983.92</v>
      </c>
      <c r="E5" s="45">
        <f aca="true" t="shared" si="0" ref="E5:E19">SUM(C5:D5)</f>
        <v>56556.77</v>
      </c>
      <c r="F5" s="72">
        <v>53849.56</v>
      </c>
      <c r="G5" s="25">
        <f aca="true" t="shared" si="1" ref="G5:G19">E5-F5</f>
        <v>2707.209999999999</v>
      </c>
      <c r="H5" s="26">
        <f aca="true" t="shared" si="2" ref="H5:H19">G5/F5</f>
        <v>0.050273576980016166</v>
      </c>
      <c r="I5" s="46">
        <v>49826</v>
      </c>
      <c r="J5" s="47">
        <f aca="true" t="shared" si="3" ref="J5:J19">(E5/I5)</f>
        <v>1.1350854975314093</v>
      </c>
      <c r="K5" s="23">
        <v>8</v>
      </c>
      <c r="L5" s="2"/>
      <c r="Q5" s="6"/>
    </row>
    <row r="6" spans="1:17" ht="15.75">
      <c r="A6" s="24">
        <v>2</v>
      </c>
      <c r="B6" s="32" t="s">
        <v>2</v>
      </c>
      <c r="C6" s="30">
        <v>9434.99</v>
      </c>
      <c r="D6" s="30">
        <v>12701.89</v>
      </c>
      <c r="E6" s="45">
        <f t="shared" si="0"/>
        <v>22136.879999999997</v>
      </c>
      <c r="F6" s="57">
        <v>21197.72</v>
      </c>
      <c r="G6" s="25">
        <f t="shared" si="1"/>
        <v>939.1599999999962</v>
      </c>
      <c r="H6" s="26">
        <f t="shared" si="2"/>
        <v>0.044304764852068815</v>
      </c>
      <c r="I6" s="48">
        <v>15752</v>
      </c>
      <c r="J6" s="47">
        <f t="shared" si="3"/>
        <v>1.4053377348908074</v>
      </c>
      <c r="K6" s="23">
        <v>5</v>
      </c>
      <c r="L6" s="2"/>
      <c r="N6" s="9"/>
      <c r="Q6" s="8"/>
    </row>
    <row r="7" spans="1:17" ht="15.75">
      <c r="A7" s="24">
        <v>3</v>
      </c>
      <c r="B7" s="32" t="s">
        <v>30</v>
      </c>
      <c r="C7" s="30">
        <f>13391.25+13813.07</f>
        <v>27204.32</v>
      </c>
      <c r="D7" s="30">
        <f>29140.9+1192+8937.35+499.5</f>
        <v>39769.75</v>
      </c>
      <c r="E7" s="45">
        <f t="shared" si="0"/>
        <v>66974.07</v>
      </c>
      <c r="F7" s="57">
        <v>70387.05</v>
      </c>
      <c r="G7" s="25">
        <f t="shared" si="1"/>
        <v>-3412.979999999996</v>
      </c>
      <c r="H7" s="26">
        <f t="shared" si="2"/>
        <v>-0.0484887489957314</v>
      </c>
      <c r="I7" s="49">
        <v>41386</v>
      </c>
      <c r="J7" s="47">
        <f t="shared" si="3"/>
        <v>1.6182784033247959</v>
      </c>
      <c r="K7" s="23">
        <v>3</v>
      </c>
      <c r="L7" s="1"/>
      <c r="N7" s="9"/>
      <c r="Q7" s="10"/>
    </row>
    <row r="8" spans="1:17" ht="15.75">
      <c r="A8" s="24">
        <v>4</v>
      </c>
      <c r="B8" s="32" t="s">
        <v>22</v>
      </c>
      <c r="C8" s="30">
        <v>9654.73</v>
      </c>
      <c r="D8" s="50">
        <f>13173.12+12855.75</f>
        <v>26028.870000000003</v>
      </c>
      <c r="E8" s="45">
        <f t="shared" si="0"/>
        <v>35683.600000000006</v>
      </c>
      <c r="F8" s="57">
        <v>28771.699999999997</v>
      </c>
      <c r="G8" s="25">
        <f t="shared" si="1"/>
        <v>6911.900000000009</v>
      </c>
      <c r="H8" s="26">
        <f t="shared" si="2"/>
        <v>0.24023258966275923</v>
      </c>
      <c r="I8" s="48">
        <v>24224</v>
      </c>
      <c r="J8" s="47">
        <f t="shared" si="3"/>
        <v>1.4730680317040954</v>
      </c>
      <c r="K8" s="23">
        <v>4</v>
      </c>
      <c r="L8" s="1"/>
      <c r="N8" s="9"/>
      <c r="Q8" s="10"/>
    </row>
    <row r="9" spans="1:17" ht="15.75">
      <c r="A9" s="24">
        <v>5</v>
      </c>
      <c r="B9" s="32" t="s">
        <v>3</v>
      </c>
      <c r="C9" s="30">
        <v>18808.27</v>
      </c>
      <c r="D9" s="30">
        <v>24741.96</v>
      </c>
      <c r="E9" s="45">
        <f t="shared" si="0"/>
        <v>43550.229999999996</v>
      </c>
      <c r="F9" s="57">
        <v>41062.71</v>
      </c>
      <c r="G9" s="25">
        <f t="shared" si="1"/>
        <v>2487.519999999997</v>
      </c>
      <c r="H9" s="26">
        <f t="shared" si="2"/>
        <v>0.06057856386000819</v>
      </c>
      <c r="I9" s="48">
        <v>24877</v>
      </c>
      <c r="J9" s="47">
        <f t="shared" si="3"/>
        <v>1.7506222615267113</v>
      </c>
      <c r="K9" s="23">
        <v>1</v>
      </c>
      <c r="L9" s="2"/>
      <c r="N9" s="9"/>
      <c r="Q9" s="10"/>
    </row>
    <row r="10" spans="1:17" s="6" customFormat="1" ht="15.75">
      <c r="A10" s="24">
        <v>6</v>
      </c>
      <c r="B10" s="32" t="s">
        <v>4</v>
      </c>
      <c r="C10" s="30">
        <v>10429.19</v>
      </c>
      <c r="D10" s="30">
        <v>17739.97</v>
      </c>
      <c r="E10" s="45">
        <f t="shared" si="0"/>
        <v>28169.160000000003</v>
      </c>
      <c r="F10" s="57">
        <v>23143.08</v>
      </c>
      <c r="G10" s="25">
        <f t="shared" si="1"/>
        <v>5026.080000000002</v>
      </c>
      <c r="H10" s="26">
        <f t="shared" si="2"/>
        <v>0.2171742049891372</v>
      </c>
      <c r="I10" s="48">
        <v>28507</v>
      </c>
      <c r="J10" s="47">
        <f t="shared" si="3"/>
        <v>0.9881488757147369</v>
      </c>
      <c r="K10" s="23">
        <v>11</v>
      </c>
      <c r="L10" s="51"/>
      <c r="M10"/>
      <c r="N10" s="9"/>
      <c r="P10"/>
      <c r="Q10" s="8"/>
    </row>
    <row r="11" spans="1:17" ht="15.75">
      <c r="A11" s="24">
        <v>7</v>
      </c>
      <c r="B11" s="32" t="s">
        <v>5</v>
      </c>
      <c r="C11" s="50">
        <v>21633.84</v>
      </c>
      <c r="D11" s="50">
        <v>21384.4</v>
      </c>
      <c r="E11" s="45">
        <f t="shared" si="0"/>
        <v>43018.240000000005</v>
      </c>
      <c r="F11" s="57">
        <v>39237.79</v>
      </c>
      <c r="G11" s="25">
        <f t="shared" si="1"/>
        <v>3780.4500000000044</v>
      </c>
      <c r="H11" s="26">
        <f t="shared" si="2"/>
        <v>0.09634716939970381</v>
      </c>
      <c r="I11" s="48">
        <f>20876+22749</f>
        <v>43625</v>
      </c>
      <c r="J11" s="47">
        <f t="shared" si="3"/>
        <v>0.9860914613180517</v>
      </c>
      <c r="K11" s="23">
        <v>12</v>
      </c>
      <c r="L11" s="51"/>
      <c r="N11" s="9"/>
      <c r="Q11" s="8"/>
    </row>
    <row r="12" spans="1:17" ht="15.75">
      <c r="A12" s="24">
        <v>8</v>
      </c>
      <c r="B12" s="32" t="s">
        <v>6</v>
      </c>
      <c r="C12" s="50">
        <v>8928.24</v>
      </c>
      <c r="D12" s="57">
        <v>7643.93</v>
      </c>
      <c r="E12" s="45">
        <f t="shared" si="0"/>
        <v>16572.17</v>
      </c>
      <c r="F12" s="57">
        <v>15271.310000000001</v>
      </c>
      <c r="G12" s="25">
        <f t="shared" si="1"/>
        <v>1300.859999999997</v>
      </c>
      <c r="H12" s="26">
        <f t="shared" si="2"/>
        <v>0.0851832619467483</v>
      </c>
      <c r="I12" s="48">
        <v>35688</v>
      </c>
      <c r="J12" s="47">
        <f t="shared" si="3"/>
        <v>0.46436253082268547</v>
      </c>
      <c r="K12" s="23">
        <v>15</v>
      </c>
      <c r="L12" s="51"/>
      <c r="N12" s="9"/>
      <c r="Q12" s="8"/>
    </row>
    <row r="13" spans="1:17" ht="15.75">
      <c r="A13" s="24">
        <v>9</v>
      </c>
      <c r="B13" s="32" t="s">
        <v>7</v>
      </c>
      <c r="C13" s="50">
        <v>5839.51</v>
      </c>
      <c r="D13" s="50">
        <v>13391.11</v>
      </c>
      <c r="E13" s="45">
        <f t="shared" si="0"/>
        <v>19230.620000000003</v>
      </c>
      <c r="F13" s="57">
        <v>17795.510000000002</v>
      </c>
      <c r="G13" s="25">
        <f t="shared" si="1"/>
        <v>1435.1100000000006</v>
      </c>
      <c r="H13" s="26">
        <f t="shared" si="2"/>
        <v>0.0806444996518785</v>
      </c>
      <c r="I13" s="48">
        <f>20016+1884</f>
        <v>21900</v>
      </c>
      <c r="J13" s="47">
        <f t="shared" si="3"/>
        <v>0.8781105022831052</v>
      </c>
      <c r="K13" s="23">
        <v>13</v>
      </c>
      <c r="L13" s="51"/>
      <c r="N13" s="9"/>
      <c r="Q13" s="8"/>
    </row>
    <row r="14" spans="1:17" ht="15.75">
      <c r="A14" s="24">
        <v>10</v>
      </c>
      <c r="B14" s="32" t="s">
        <v>8</v>
      </c>
      <c r="C14" s="57">
        <v>24455.61</v>
      </c>
      <c r="D14" s="57">
        <v>18551.6</v>
      </c>
      <c r="E14" s="45">
        <f t="shared" si="0"/>
        <v>43007.21</v>
      </c>
      <c r="F14" s="57">
        <v>42539.53</v>
      </c>
      <c r="G14" s="25">
        <f t="shared" si="1"/>
        <v>467.6800000000003</v>
      </c>
      <c r="H14" s="26">
        <f t="shared" si="2"/>
        <v>0.010994009571802986</v>
      </c>
      <c r="I14" s="48">
        <v>33342</v>
      </c>
      <c r="J14" s="47">
        <f t="shared" si="3"/>
        <v>1.2898809309579509</v>
      </c>
      <c r="K14" s="23">
        <v>6</v>
      </c>
      <c r="L14" s="51"/>
      <c r="M14" s="15"/>
      <c r="N14" s="9"/>
      <c r="Q14" s="58"/>
    </row>
    <row r="15" spans="1:17" ht="15.75">
      <c r="A15" s="24">
        <v>11</v>
      </c>
      <c r="B15" s="32" t="s">
        <v>9</v>
      </c>
      <c r="C15" s="57">
        <v>15556.45</v>
      </c>
      <c r="D15" s="50">
        <v>33255.81</v>
      </c>
      <c r="E15" s="45">
        <f t="shared" si="0"/>
        <v>48812.259999999995</v>
      </c>
      <c r="F15" s="57">
        <v>50475.840000000004</v>
      </c>
      <c r="G15" s="25">
        <f t="shared" si="1"/>
        <v>-1663.580000000009</v>
      </c>
      <c r="H15" s="26">
        <f t="shared" si="2"/>
        <v>-0.032957945821208895</v>
      </c>
      <c r="I15" s="48">
        <v>37988</v>
      </c>
      <c r="J15" s="47">
        <f t="shared" si="3"/>
        <v>1.2849389280825523</v>
      </c>
      <c r="K15" s="23">
        <v>7</v>
      </c>
      <c r="L15" s="51"/>
      <c r="M15" s="6"/>
      <c r="N15" s="9"/>
      <c r="P15" s="6"/>
      <c r="Q15" s="8"/>
    </row>
    <row r="16" spans="1:17" ht="15.75">
      <c r="A16" s="24">
        <v>12</v>
      </c>
      <c r="B16" s="52" t="s">
        <v>10</v>
      </c>
      <c r="C16" s="30">
        <v>29685.14</v>
      </c>
      <c r="D16" s="50">
        <f>(33267.07+7596.12)</f>
        <v>40863.19</v>
      </c>
      <c r="E16" s="45">
        <f t="shared" si="0"/>
        <v>70548.33</v>
      </c>
      <c r="F16" s="57">
        <v>66949.70999999999</v>
      </c>
      <c r="G16" s="25">
        <f t="shared" si="1"/>
        <v>3598.62000000001</v>
      </c>
      <c r="H16" s="26">
        <f t="shared" si="2"/>
        <v>0.05375109167761907</v>
      </c>
      <c r="I16" s="48">
        <v>41901</v>
      </c>
      <c r="J16" s="47">
        <f t="shared" si="3"/>
        <v>1.6836908427006516</v>
      </c>
      <c r="K16" s="23">
        <v>2</v>
      </c>
      <c r="L16" s="59"/>
      <c r="M16" s="15"/>
      <c r="N16" s="60"/>
      <c r="O16" s="15"/>
      <c r="P16" s="15"/>
      <c r="Q16" s="8"/>
    </row>
    <row r="17" spans="1:17" ht="15.75">
      <c r="A17" s="24">
        <v>13</v>
      </c>
      <c r="B17" s="32" t="s">
        <v>11</v>
      </c>
      <c r="C17" s="30">
        <v>11474.64</v>
      </c>
      <c r="D17" s="30">
        <v>10721.34</v>
      </c>
      <c r="E17" s="45">
        <f t="shared" si="0"/>
        <v>22195.98</v>
      </c>
      <c r="F17" s="57">
        <v>23893.64</v>
      </c>
      <c r="G17" s="25">
        <f t="shared" si="1"/>
        <v>-1697.6599999999999</v>
      </c>
      <c r="H17" s="26">
        <f t="shared" si="2"/>
        <v>-0.07105070638044265</v>
      </c>
      <c r="I17" s="48">
        <v>38463</v>
      </c>
      <c r="J17" s="47">
        <f t="shared" si="3"/>
        <v>0.5770735512050542</v>
      </c>
      <c r="K17" s="23">
        <v>14</v>
      </c>
      <c r="L17" s="51"/>
      <c r="N17" s="9"/>
      <c r="Q17" s="8"/>
    </row>
    <row r="18" spans="1:17" s="6" customFormat="1" ht="15.75">
      <c r="A18" s="24">
        <v>14</v>
      </c>
      <c r="B18" s="32" t="s">
        <v>12</v>
      </c>
      <c r="C18" s="30">
        <v>19445.76</v>
      </c>
      <c r="D18" s="30">
        <v>27822.4</v>
      </c>
      <c r="E18" s="45">
        <f t="shared" si="0"/>
        <v>47268.16</v>
      </c>
      <c r="F18" s="57">
        <v>44740.83</v>
      </c>
      <c r="G18" s="25">
        <f t="shared" si="1"/>
        <v>2527.3300000000017</v>
      </c>
      <c r="H18" s="26">
        <f t="shared" si="2"/>
        <v>0.05648822339683912</v>
      </c>
      <c r="I18" s="48">
        <v>42677</v>
      </c>
      <c r="J18" s="47">
        <f t="shared" si="3"/>
        <v>1.1075792581484172</v>
      </c>
      <c r="K18" s="23">
        <v>9</v>
      </c>
      <c r="L18" s="51"/>
      <c r="M18"/>
      <c r="N18" s="9"/>
      <c r="P18"/>
      <c r="Q18" s="8"/>
    </row>
    <row r="19" spans="1:17" ht="15.75">
      <c r="A19" s="24">
        <v>15</v>
      </c>
      <c r="B19" s="32" t="s">
        <v>13</v>
      </c>
      <c r="C19" s="30">
        <v>14198.83</v>
      </c>
      <c r="D19" s="30">
        <v>20627.54</v>
      </c>
      <c r="E19" s="45">
        <f t="shared" si="0"/>
        <v>34826.37</v>
      </c>
      <c r="F19" s="57">
        <v>29518.08</v>
      </c>
      <c r="G19" s="25">
        <f t="shared" si="1"/>
        <v>5308.290000000001</v>
      </c>
      <c r="H19" s="26">
        <f t="shared" si="2"/>
        <v>0.17983181832964748</v>
      </c>
      <c r="I19" s="53">
        <f>21204+13154</f>
        <v>34358</v>
      </c>
      <c r="J19" s="47">
        <f t="shared" si="3"/>
        <v>1.0136320507596486</v>
      </c>
      <c r="K19" s="23">
        <v>10</v>
      </c>
      <c r="L19" s="51"/>
      <c r="N19" s="9"/>
      <c r="Q19" s="8"/>
    </row>
    <row r="20" spans="1:12" ht="15.75">
      <c r="A20" s="24"/>
      <c r="B20" s="24"/>
      <c r="C20" s="25"/>
      <c r="D20" s="54"/>
      <c r="E20" s="33"/>
      <c r="F20" s="57"/>
      <c r="G20" s="25" t="s">
        <v>0</v>
      </c>
      <c r="H20" s="24"/>
      <c r="I20" s="53"/>
      <c r="J20" s="24"/>
      <c r="K20" s="24"/>
      <c r="L20" s="2"/>
    </row>
    <row r="21" spans="1:11" s="2" customFormat="1" ht="15.75">
      <c r="A21" s="24"/>
      <c r="B21" s="24" t="s">
        <v>14</v>
      </c>
      <c r="C21" s="25">
        <f>SUM(C5:C19)</f>
        <v>250322.37000000002</v>
      </c>
      <c r="D21" s="25">
        <f>SUM(D5:D19)</f>
        <v>348227.68000000005</v>
      </c>
      <c r="E21" s="25">
        <f>SUM(E5:E19)</f>
        <v>598550.05</v>
      </c>
      <c r="F21" s="57">
        <v>568834.0599999999</v>
      </c>
      <c r="G21" s="25">
        <f>E21-F21</f>
        <v>29715.990000000107</v>
      </c>
      <c r="H21" s="26">
        <f>G21/F21</f>
        <v>0.052240173522661616</v>
      </c>
      <c r="I21" s="27"/>
      <c r="J21" s="24"/>
      <c r="K21" s="24"/>
    </row>
    <row r="22" spans="1:11" s="2" customFormat="1" ht="15">
      <c r="A22" s="28"/>
      <c r="B22" s="29" t="s">
        <v>15</v>
      </c>
      <c r="C22" s="30"/>
      <c r="D22" s="30">
        <f>(366.9+292.86+81+2054.16+3482.2)</f>
        <v>6277.12</v>
      </c>
      <c r="E22" s="30">
        <f>C22+D22</f>
        <v>6277.12</v>
      </c>
      <c r="F22" s="57">
        <v>6102.860000000001</v>
      </c>
      <c r="G22" s="25">
        <f>E22-F22</f>
        <v>174.2599999999993</v>
      </c>
      <c r="H22" s="26">
        <f>G22/F22</f>
        <v>0.028553825583414873</v>
      </c>
      <c r="I22" s="31"/>
      <c r="J22" s="24"/>
      <c r="K22" s="24"/>
    </row>
    <row r="23" spans="1:11" s="1" customFormat="1" ht="15.75">
      <c r="A23" s="32"/>
      <c r="B23" s="32" t="s">
        <v>16</v>
      </c>
      <c r="C23" s="33">
        <f>SUM(C21:C22)</f>
        <v>250322.37000000002</v>
      </c>
      <c r="D23" s="34">
        <f>SUM(D21:D22)</f>
        <v>354504.80000000005</v>
      </c>
      <c r="E23" s="33">
        <f>SUM(E21:E22)</f>
        <v>604827.17</v>
      </c>
      <c r="F23" s="73">
        <v>574936.9199999999</v>
      </c>
      <c r="G23" s="34">
        <f>E23-F23</f>
        <v>29890.250000000116</v>
      </c>
      <c r="H23" s="35">
        <f>G23/F23</f>
        <v>0.05198874686983073</v>
      </c>
      <c r="I23" s="74">
        <f>SUM(I5:I19)</f>
        <v>514514</v>
      </c>
      <c r="J23" s="32"/>
      <c r="K23" s="32"/>
    </row>
    <row r="24" spans="1:12" ht="15">
      <c r="A24" s="55"/>
      <c r="B24" s="55"/>
      <c r="C24" s="56"/>
      <c r="D24" s="56"/>
      <c r="E24" s="56"/>
      <c r="F24" s="56"/>
      <c r="G24" s="55"/>
      <c r="H24" s="55"/>
      <c r="I24" s="55"/>
      <c r="J24" s="55"/>
      <c r="K24" s="55"/>
      <c r="L24" s="2"/>
    </row>
    <row r="25" spans="1:12" ht="15">
      <c r="A25" s="55"/>
      <c r="B25" s="55"/>
      <c r="C25" s="56"/>
      <c r="D25" s="56"/>
      <c r="E25" s="56"/>
      <c r="F25" s="56"/>
      <c r="G25" s="55"/>
      <c r="H25" s="55"/>
      <c r="I25" s="55"/>
      <c r="J25" s="55"/>
      <c r="K25" s="55"/>
      <c r="L25" s="2"/>
    </row>
    <row r="26" spans="1:11" ht="15.75">
      <c r="A26" s="22"/>
      <c r="B26" s="37" t="s">
        <v>32</v>
      </c>
      <c r="C26" s="22"/>
      <c r="D26" s="22"/>
      <c r="E26" s="22"/>
      <c r="F26" s="22"/>
      <c r="G26" s="22"/>
      <c r="H26" s="22"/>
      <c r="I26" s="22"/>
      <c r="J26" s="36"/>
      <c r="K26" s="36"/>
    </row>
    <row r="27" spans="10:11" ht="12.75">
      <c r="J27" s="6"/>
      <c r="K27" s="6"/>
    </row>
    <row r="28" spans="10:11" ht="12.75">
      <c r="J28" s="6"/>
      <c r="K28" s="6"/>
    </row>
    <row r="29" spans="10:11" ht="12.75">
      <c r="J29" s="6"/>
      <c r="K29" s="6"/>
    </row>
    <row r="30" spans="4:11" ht="15">
      <c r="D30" s="19"/>
      <c r="J30" s="6"/>
      <c r="K30" s="6"/>
    </row>
    <row r="31" spans="10:11" ht="12.75">
      <c r="J31" s="6"/>
      <c r="K31" s="6"/>
    </row>
    <row r="32" spans="4:11" ht="15">
      <c r="D32" s="19"/>
      <c r="J32" s="6"/>
      <c r="K32" s="6"/>
    </row>
    <row r="33" spans="1:14" ht="15.75">
      <c r="A33" s="6"/>
      <c r="B33" s="61"/>
      <c r="C33" s="62"/>
      <c r="D33" s="63"/>
      <c r="E33" s="63"/>
      <c r="F33" s="71"/>
      <c r="G33" s="63"/>
      <c r="H33" s="63"/>
      <c r="I33" s="64"/>
      <c r="J33" s="65"/>
      <c r="K33" s="66"/>
      <c r="L33" s="67"/>
      <c r="M33" s="68"/>
      <c r="N33" s="68"/>
    </row>
    <row r="34" spans="1:14" ht="12.75">
      <c r="A34" s="6"/>
      <c r="B34" s="69"/>
      <c r="C34" s="70"/>
      <c r="D34" s="70"/>
      <c r="E34" s="70"/>
      <c r="F34" s="70"/>
      <c r="G34" s="69"/>
      <c r="H34" s="69"/>
      <c r="I34" s="69"/>
      <c r="J34" s="69"/>
      <c r="K34" s="69"/>
      <c r="L34" s="68"/>
      <c r="M34" s="68"/>
      <c r="N34" s="68"/>
    </row>
    <row r="35" spans="1:11" ht="12.75">
      <c r="A35" s="6"/>
      <c r="B35" s="6"/>
      <c r="C35" s="7"/>
      <c r="D35" s="7"/>
      <c r="E35" s="7"/>
      <c r="F35" s="7"/>
      <c r="G35" s="6"/>
      <c r="H35" s="6"/>
      <c r="I35" s="6"/>
      <c r="J35" s="6"/>
      <c r="K35" s="6"/>
    </row>
    <row r="36" spans="1:11" ht="12.75">
      <c r="A36" s="6"/>
      <c r="B36" s="6"/>
      <c r="C36" s="7"/>
      <c r="D36" s="7"/>
      <c r="E36" s="7"/>
      <c r="F36" s="7"/>
      <c r="G36" s="6"/>
      <c r="H36" s="6"/>
      <c r="I36" s="6"/>
      <c r="J36" s="6"/>
      <c r="K36" s="6"/>
    </row>
    <row r="37" spans="1:11" ht="12.75">
      <c r="A37" s="6"/>
      <c r="B37" s="6"/>
      <c r="C37" s="7"/>
      <c r="D37" s="7"/>
      <c r="E37" s="7"/>
      <c r="F37" s="7"/>
      <c r="G37" s="6"/>
      <c r="H37" s="6"/>
      <c r="I37" s="6"/>
      <c r="J37" s="6"/>
      <c r="K37" s="6"/>
    </row>
    <row r="38" spans="1:11" ht="12.75">
      <c r="A38" s="6"/>
      <c r="B38" s="6"/>
      <c r="C38" s="7"/>
      <c r="D38" s="7"/>
      <c r="E38" s="7"/>
      <c r="F38" s="7"/>
      <c r="G38" s="6"/>
      <c r="H38" s="6"/>
      <c r="I38" s="6"/>
      <c r="J38" s="6"/>
      <c r="K38" s="6"/>
    </row>
    <row r="39" spans="1:11" ht="12.75">
      <c r="A39" s="6"/>
      <c r="B39" s="6"/>
      <c r="C39" s="7"/>
      <c r="D39" s="7"/>
      <c r="E39" s="7"/>
      <c r="F39" s="7"/>
      <c r="G39" s="6"/>
      <c r="H39" s="6"/>
      <c r="I39" s="6"/>
      <c r="J39" s="6"/>
      <c r="K39" s="6"/>
    </row>
    <row r="40" spans="1:11" ht="12.75">
      <c r="A40" s="6"/>
      <c r="B40" s="6"/>
      <c r="C40" s="21"/>
      <c r="D40" s="21"/>
      <c r="E40" s="7"/>
      <c r="F40" s="21"/>
      <c r="G40" s="6"/>
      <c r="H40" s="6"/>
      <c r="I40" s="6"/>
      <c r="J40" s="6"/>
      <c r="K40" s="6"/>
    </row>
    <row r="41" spans="1:11" ht="12.75">
      <c r="A41" s="6"/>
      <c r="B41" s="6"/>
      <c r="C41" s="6"/>
      <c r="D41" s="12"/>
      <c r="E41" s="11"/>
      <c r="F41" s="11"/>
      <c r="G41" s="11"/>
      <c r="H41" s="11"/>
      <c r="I41" s="12"/>
      <c r="J41" s="6"/>
      <c r="K41" s="6"/>
    </row>
    <row r="42" spans="1:11" ht="12.75">
      <c r="A42" s="6"/>
      <c r="B42" s="6"/>
      <c r="C42" s="6"/>
      <c r="D42" s="12"/>
      <c r="E42" s="11"/>
      <c r="F42" s="11"/>
      <c r="G42" s="11"/>
      <c r="H42" s="11"/>
      <c r="I42" s="12"/>
      <c r="J42" s="6"/>
      <c r="K42" s="6"/>
    </row>
    <row r="43" spans="1:11" ht="12.75">
      <c r="A43" s="6"/>
      <c r="B43" s="6"/>
      <c r="C43" s="6"/>
      <c r="D43" s="12"/>
      <c r="E43" s="11"/>
      <c r="F43" s="11"/>
      <c r="G43" s="11"/>
      <c r="H43" s="11"/>
      <c r="I43" s="12"/>
      <c r="J43" s="6"/>
      <c r="K43" s="6"/>
    </row>
    <row r="44" spans="1:11" ht="12.75">
      <c r="A44" s="6"/>
      <c r="B44" s="6"/>
      <c r="C44" s="6"/>
      <c r="D44" s="12"/>
      <c r="E44" s="11"/>
      <c r="F44" s="11"/>
      <c r="G44" s="11"/>
      <c r="H44" s="11"/>
      <c r="I44" s="12"/>
      <c r="J44" s="6"/>
      <c r="K44" s="6"/>
    </row>
    <row r="45" ht="13.5" customHeight="1">
      <c r="B45" s="3"/>
    </row>
    <row r="48" ht="12.75">
      <c r="B48" s="3"/>
    </row>
    <row r="49" ht="12.75">
      <c r="P49" s="14"/>
    </row>
    <row r="52" ht="15">
      <c r="D52" s="19"/>
    </row>
    <row r="53" ht="15">
      <c r="D53" s="19"/>
    </row>
    <row r="59" ht="12.75">
      <c r="D59" s="13"/>
    </row>
    <row r="123" spans="2:3" ht="12.75">
      <c r="B123" s="15">
        <v>173.88</v>
      </c>
      <c r="C123" s="15" t="s">
        <v>23</v>
      </c>
    </row>
    <row r="124" spans="2:3" ht="12.75">
      <c r="B124" s="15">
        <v>1670</v>
      </c>
      <c r="C124" s="15" t="s">
        <v>23</v>
      </c>
    </row>
    <row r="200" ht="15">
      <c r="B200" s="16"/>
    </row>
    <row r="201" ht="12.75">
      <c r="B201" s="17"/>
    </row>
    <row r="202" ht="15">
      <c r="B202" s="16"/>
    </row>
    <row r="203" ht="15">
      <c r="B203" s="18"/>
    </row>
    <row r="204" ht="15">
      <c r="B204" s="19"/>
    </row>
    <row r="205" ht="15">
      <c r="B205" s="19"/>
    </row>
    <row r="206" ht="15">
      <c r="B206" s="19"/>
    </row>
    <row r="207" ht="15">
      <c r="B207" s="19"/>
    </row>
    <row r="208" ht="15">
      <c r="B208" s="19"/>
    </row>
    <row r="209" ht="15">
      <c r="B209" s="19"/>
    </row>
    <row r="210" ht="15">
      <c r="B210" s="19"/>
    </row>
    <row r="211" ht="12.75">
      <c r="B211" s="17"/>
    </row>
    <row r="212" ht="12.75">
      <c r="B212" s="20"/>
    </row>
    <row r="213" ht="12.75">
      <c r="B213" s="20"/>
    </row>
    <row r="214" ht="12.75">
      <c r="B214" s="20"/>
    </row>
    <row r="215" ht="15">
      <c r="B215" s="18"/>
    </row>
    <row r="216" ht="15">
      <c r="B216" s="19"/>
    </row>
    <row r="217" ht="15">
      <c r="B217" s="19"/>
    </row>
    <row r="218" ht="15">
      <c r="B218" s="19"/>
    </row>
    <row r="219" ht="15">
      <c r="B219" s="19"/>
    </row>
    <row r="220" ht="15">
      <c r="B220" s="19"/>
    </row>
    <row r="221" ht="15">
      <c r="B221" s="19"/>
    </row>
    <row r="222" ht="15">
      <c r="B222" s="19"/>
    </row>
  </sheetData>
  <sheetProtection/>
  <printOptions gridLines="1"/>
  <pageMargins left="0.3937007874015748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Machurich, Christiane</dc:creator>
  <cp:keywords/>
  <dc:description/>
  <cp:lastModifiedBy>Weissmann, Corinna</cp:lastModifiedBy>
  <cp:lastPrinted>2019-02-28T09:19:42Z</cp:lastPrinted>
  <dcterms:created xsi:type="dcterms:W3CDTF">1998-07-28T07:51:09Z</dcterms:created>
  <dcterms:modified xsi:type="dcterms:W3CDTF">2019-08-06T07:27:06Z</dcterms:modified>
  <cp:category/>
  <cp:version/>
  <cp:contentType/>
  <cp:contentStatus/>
</cp:coreProperties>
</file>